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<sst xmlns="http://schemas.openxmlformats.org/spreadsheetml/2006/main" count="27169" uniqueCount="791">
  <si>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</si>
  <si>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</si>
  <si>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</si>
  <si>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</si>
  <si>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</si>
  <si>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</si>
  <si>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</si>
  <si>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</si>
  <si>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</si>
  <si>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</si>
  <si>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</si>
  <si>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</si>
  <si>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</si>
  <si>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</si>
  <si>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</si>
  <si>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</si>
  <si>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</si>
  <si>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</si>
  <si>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</si>
  <si>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</si>
  <si>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</si>
  <si>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</si>
  <si>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</si>
  <si>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</si>
  <si>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</si>
  <si>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</si>
  <si>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</si>
  <si>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</si>
  <si>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</si>
  <si>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</si>
  <si>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</si>
  <si>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</si>
  <si>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</si>
  <si>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</si>
  <si>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</si>
  <si>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</si>
  <si>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</si>
  <si>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</si>
  <si>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</si>
  <si>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</si>
  <si>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</si>
  <si>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</si>
  <si>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</si>
  <si>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</si>
  <si>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</si>
  <si>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</si>
  <si>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</si>
  <si>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</si>
  <si>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</si>
  <si>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</si>
  <si>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</si>
  <si>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</si>
  <si>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</si>
  <si>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</si>
  <si>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</si>
  <si>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</si>
  <si>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</si>
  <si>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</si>
  <si>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</si>
  <si>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</si>
  <si>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</si>
  <si>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</si>
  <si>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</si>
  <si>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</si>
  <si>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</si>
  <si>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</si>
  <si>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</si>
  <si>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</si>
  <si>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</si>
  <si>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</si>
  <si>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</si>
  <si>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</si>
  <si>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</si>
  <si>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</si>
  <si>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</si>
  <si>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</si>
  <si>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</si>
  <si>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</si>
  <si>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</si>
  <si>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</si>
  <si>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</si>
  <si>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</si>
  <si>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</si>
  <si>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</si>
  <si>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</si>
  <si>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</si>
  <si>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</si>
  <si>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</si>
  <si>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</si>
  <si>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</si>
  <si>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</si>
  <si>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</si>
  <si>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</si>
  <si>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</si>
  <si>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</si>
  <si>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</si>
  <si>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</si>
  <si>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</si>
  <si>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</si>
  <si>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</si>
  <si>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</si>
  <si>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</si>
  <si>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</si>
  <si>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</si>
  <si>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</si>
  <si>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</si>
  <si>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</si>
  <si>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</si>
  <si>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</si>
  <si>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</si>
  <si>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</si>
  <si>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</si>
  <si>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</si>
  <si>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</si>
  <si>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</si>
  <si>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</si>
  <si>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</si>
  <si>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</si>
  <si>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</si>
  <si>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</si>
  <si>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</si>
  <si>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</si>
  <si>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</si>
  <si>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</si>
  <si>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</si>
  <si>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</si>
  <si>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</si>
  <si>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</si>
  <si>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</si>
  <si>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</si>
  <si>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</si>
  <si>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</si>
  <si>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</si>
  <si>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</si>
  <si>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</si>
  <si>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</si>
  <si>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</si>
  <si>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</si>
  <si>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</si>
  <si>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</si>
  <si>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</si>
  <si>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</si>
  <si>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</si>
  <si>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</si>
  <si>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</si>
  <si>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</si>
  <si>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</si>
  <si>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</si>
  <si>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</si>
  <si>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</si>
  <si>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</si>
  <si>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</si>
  <si>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</si>
  <si>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</si>
  <si>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</si>
  <si>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</si>
  <si>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</si>
  <si>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</si>
  <si>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</si>
  <si>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</si>
  <si>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</si>
  <si>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</si>
  <si>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</si>
  <si>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</si>
  <si>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</si>
  <si>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</si>
  <si>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</si>
  <si>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</si>
  <si>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</si>
  <si>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</si>
  <si>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</si>
  <si>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</si>
  <si>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</si>
  <si>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</si>
  <si>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</si>
  <si>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</si>
  <si>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</si>
  <si>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</si>
  <si>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</si>
  <si>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</si>
  <si>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</si>
  <si>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</si>
  <si>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</si>
  <si>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</si>
  <si>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</si>
  <si>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</si>
  <si>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</si>
  <si>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</si>
  <si>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</si>
  <si>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</si>
  <si>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</si>
  <si>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</si>
  <si>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</si>
  <si>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</si>
  <si>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</si>
  <si>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</si>
  <si>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</si>
  <si>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</si>
  <si>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</si>
  <si>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</si>
  <si>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</si>
  <si>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</si>
  <si>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</si>
  <si>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</si>
  <si>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</si>
  <si>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</si>
  <si>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</si>
  <si>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</si>
  <si>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</si>
  <si>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</si>
  <si>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</si>
  <si>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</si>
  <si>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</si>
  <si>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</si>
  <si>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</si>
  <si>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</si>
  <si>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</si>
  <si>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</si>
  <si>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</si>
  <si>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</si>
  <si>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</si>
  <si>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</si>
  <si>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</si>
  <si>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</si>
  <si>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</si>
  <si>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</si>
  <si>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</si>
  <si>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</si>
  <si>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</si>
  <si>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</si>
  <si>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</si>
  <si>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</si>
  <si>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</si>
  <si>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</si>
  <si>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</si>
  <si>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</si>
  <si>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</si>
  <si>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</si>
  <si>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</si>
  <si>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</si>
  <si>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</si>
  <si>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</si>
  <si>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</si>
  <si>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</si>
  <si>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</si>
  <si>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</si>
  <si>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</si>
  <si>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</si>
  <si>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</si>
  <si>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</si>
  <si>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</si>
  <si>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</si>
  <si>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</si>
  <si>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</si>
  <si>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</si>
  <si>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</si>
  <si>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</si>
  <si>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</si>
  <si>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</si>
  <si>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</si>
  <si>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</si>
  <si>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</si>
  <si>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</si>
  <si>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</si>
  <si>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</si>
  <si>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</si>
  <si>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</si>
  <si>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</si>
  <si>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</si>
  <si>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</si>
  <si>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</si>
  <si>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</si>
  <si>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</si>
  <si>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</si>
  <si>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</si>
  <si>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</si>
  <si>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</si>
  <si>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</si>
  <si>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</si>
  <si>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</si>
  <si>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</si>
  <si>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</si>
  <si>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</si>
  <si>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</si>
  <si>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</si>
  <si>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</si>
  <si>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</si>
  <si>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</si>
  <si>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</si>
  <si>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</si>
  <si>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</si>
  <si>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</si>
  <si>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</si>
  <si>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</si>
  <si>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</si>
  <si>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</si>
  <si>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</si>
  <si>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</si>
  <si>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</si>
  <si>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</si>
  <si>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</si>
  <si>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</si>
  <si>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</si>
  <si>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</si>
  <si>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</si>
  <si>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</si>
  <si>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</si>
  <si>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</si>
  <si>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</si>
  <si>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</si>
  <si>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</si>
  <si>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</si>
  <si>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</si>
  <si>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</si>
  <si>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</si>
  <si>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</si>
  <si>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</si>
  <si>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</si>
  <si>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</si>
  <si>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</si>
  <si>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</si>
  <si>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</si>
  <si>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</si>
  <si>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</si>
  <si>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</si>
  <si>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</si>
  <si>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</si>
  <si>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</si>
  <si>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</si>
  <si>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</si>
  <si>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</si>
  <si>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</si>
  <si>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</si>
  <si>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</si>
  <si>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</si>
  <si>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</si>
  <si>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</si>
  <si>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</si>
  <si>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</si>
  <si>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</si>
  <si>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</si>
  <si>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</si>
  <si>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</si>
  <si>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</si>
  <si>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</si>
  <si>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</si>
  <si>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</si>
  <si>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</si>
  <si>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</si>
  <si>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</si>
  <si>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</si>
  <si>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</si>
  <si>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</si>
  <si>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</si>
  <si>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</si>
  <si>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</si>
  <si>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</si>
  <si>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</si>
  <si>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</si>
  <si>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</si>
  <si>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</si>
  <si>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</si>
  <si>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</si>
  <si>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</si>
  <si>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</si>
  <si>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</si>
  <si>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</si>
  <si>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</si>
  <si>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</si>
  <si>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</si>
  <si>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</si>
  <si>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</si>
  <si>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</si>
  <si>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</si>
  <si>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</si>
  <si>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</si>
  <si>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</si>
  <si>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</si>
  <si>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</si>
  <si>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</si>
  <si>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</si>
  <si>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</si>
  <si>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</si>
  <si>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</si>
  <si>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</si>
  <si>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</si>
  <si>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</si>
  <si>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</si>
  <si>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</si>
  <si>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</si>
  <si>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</si>
  <si>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</si>
  <si>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</si>
  <si>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</si>
  <si>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</si>
  <si>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</si>
  <si>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</si>
  <si>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</si>
  <si>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</si>
  <si>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</si>
  <si>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</si>
  <si>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</si>
  <si>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</si>
  <si>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</si>
  <si>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</si>
  <si>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</si>
  <si>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</si>
  <si>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</si>
  <si>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</si>
  <si>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</si>
  <si>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</si>
  <si>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</si>
  <si>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</si>
  <si>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</si>
  <si>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</si>
  <si>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</si>
  <si>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</si>
  <si>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</si>
  <si>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</si>
  <si>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</si>
  <si>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</si>
  <si>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</si>
  <si>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</si>
  <si>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</si>
  <si>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</si>
  <si>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</si>
  <si>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</si>
  <si>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</si>
  <si>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</si>
  <si>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</si>
  <si>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</si>
  <si>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</si>
  <si>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</si>
  <si>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</si>
  <si>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</si>
  <si>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</si>
  <si>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</si>
  <si>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</si>
  <si>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</si>
  <si>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</si>
  <si>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</si>
  <si>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</si>
  <si>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</si>
  <si>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</si>
  <si>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</si>
  <si>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</si>
  <si>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</si>
  <si>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</si>
  <si>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</si>
  <si>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</si>
  <si>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</si>
  <si>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</si>
  <si>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</si>
  <si>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</si>
  <si>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</si>
  <si>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</si>
  <si>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</si>
  <si>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</si>
  <si>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</si>
  <si>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</si>
  <si>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</si>
  <si>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</si>
  <si>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</si>
  <si>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</si>
  <si>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</si>
  <si>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</si>
  <si>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</si>
  <si>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</si>
  <si>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</si>
  <si>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</si>
  <si>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</si>
  <si>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</si>
  <si>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</si>
  <si>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</si>
  <si>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</si>
  <si>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</si>
  <si>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</si>
  <si>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</si>
  <si>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</si>
  <si>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</si>
  <si>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</si>
  <si>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</si>
  <si>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</si>
  <si>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</si>
  <si>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</si>
  <si>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</si>
  <si>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</si>
  <si>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</si>
  <si>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</si>
  <si>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</si>
  <si>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</si>
  <si>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</si>
  <si>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</si>
  <si>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</si>
  <si>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</si>
  <si>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</si>
  <si>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</si>
  <si>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</si>
  <si>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</si>
  <si>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</si>
  <si>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</si>
  <si>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</si>
  <si>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</si>
  <si>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</si>
  <si>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</si>
  <si>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</si>
  <si>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</si>
  <si>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</si>
  <si>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</si>
  <si>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</si>
  <si>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</si>
  <si>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</si>
  <si>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</si>
  <si>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</si>
  <si>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</si>
  <si>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</si>
  <si>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</si>
  <si>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</si>
  <si>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</si>
  <si>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</si>
  <si>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</si>
  <si>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</si>
  <si>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</si>
  <si>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</si>
  <si>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</si>
  <si>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</si>
  <si>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</si>
  <si>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</si>
  <si>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</si>
  <si>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</si>
  <si>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</si>
  <si>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</si>
  <si>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</si>
  <si>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</si>
  <si>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</si>
  <si>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</si>
  <si>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</si>
  <si>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</si>
  <si>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</si>
  <si>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</si>
  <si>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</si>
  <si>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</si>
  <si>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</si>
  <si>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</si>
  <si>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</si>
  <si>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</si>
  <si>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</si>
  <si>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</si>
  <si>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</si>
  <si>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</si>
  <si>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</si>
  <si>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</si>
  <si>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</si>
  <si>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</si>
  <si>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</si>
  <si>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</si>
  <si>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</si>
  <si>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</si>
  <si>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</si>
  <si>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</si>
  <si>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</si>
  <si>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</si>
  <si>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</si>
  <si>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</si>
  <si>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</si>
  <si>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</si>
  <si>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</si>
  <si>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</si>
  <si>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</si>
  <si>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</si>
  <si>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</si>
  <si>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</si>
  <si>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</si>
  <si>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</si>
  <si>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</si>
  <si>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</si>
  <si>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</si>
  <si>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</si>
  <si>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</si>
  <si>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</si>
  <si>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</si>
  <si>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</si>
  <si>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</si>
  <si>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</si>
  <si>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</si>
  <si>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</si>
  <si>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</si>
  <si>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</si>
  <si>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</si>
  <si>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</si>
  <si>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</si>
  <si>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</si>
  <si>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</si>
  <si>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</si>
  <si>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</si>
  <si>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</si>
  <si>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</si>
  <si>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</si>
  <si>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</si>
  <si>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</si>
  <si>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</si>
  <si>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</si>
  <si>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</si>
  <si>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</si>
  <si>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</si>
  <si>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</si>
  <si>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</si>
  <si>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</si>
  <si>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</si>
  <si>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</si>
  <si>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</si>
  <si>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</si>
  <si>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</si>
  <si>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</si>
  <si>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</si>
  <si>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</si>
  <si>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</si>
  <si>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</si>
  <si>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</si>
  <si>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</si>
  <si>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</si>
  <si>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</si>
  <si>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</si>
  <si>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</si>
  <si>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</si>
  <si>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</si>
  <si>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</si>
  <si>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</si>
  <si>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</si>
  <si>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</si>
  <si>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</si>
  <si>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</si>
  <si>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</si>
  <si>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</si>
  <si>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</si>
  <si>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</si>
  <si>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</si>
  <si>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</si>
  <si>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</si>
  <si>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</si>
  <si>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</si>
  <si>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</si>
  <si>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</si>
  <si>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</si>
  <si>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</si>
  <si>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</si>
  <si>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</si>
  <si>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</si>
  <si>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</si>
  <si>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</si>
  <si>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</si>
  <si>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</si>
  <si>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</si>
  <si>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</si>
  <si>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</si>
  <si>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</si>
  <si>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</si>
  <si>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</si>
  <si>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</si>
  <si>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</si>
  <si>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</si>
  <si>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</si>
  <si>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</si>
  <si>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</si>
  <si>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</si>
  <si>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</si>
  <si>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</si>
  <si>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</si>
  <si>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</si>
  <si>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</si>
  <si>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</si>
  <si>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</si>
  <si>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</si>
  <si>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</si>
  <si>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</si>
  <si>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</si>
  <si>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</si>
  <si>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</si>
  <si>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</si>
  <si>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</si>
  <si>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</si>
  <si>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</si>
  <si>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</si>
  <si>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</si>
  <si>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</si>
  <si>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</si>
  <si>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</si>
  <si>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</si>
  <si>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</si>
  <si>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</si>
  <si>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</si>
  <si>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</si>
  <si>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</si>
  <si>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</si>
  <si>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</si>
  <si>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</si>
  <si>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</si>
  <si>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</si>
  <si>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</si>
  <si>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</si>
  <si>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</si>
  <si>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</si>
  <si>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</si>
  <si>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</si>
  <si>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</si>
  <si>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</si>
  <si>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</si>
  <si>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</si>
  <si>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</si>
  <si>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</si>
  <si>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</si>
  <si>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</si>
  <si>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</si>
  <si>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</si>
  <si>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</si>
  <si>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</si>
  <si>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</si>
  <si>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</si>
  <si>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</si>
  <si>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</si>
  <si>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</si>
  <si>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</si>
  <si>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</si>
  <si>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</si>
  <si>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</si>
  <si>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</si>
  <si>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</si>
  <si>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</si>
  <si>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</si>
  <si>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</si>
  <si>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</si>
  <si>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</si>
  <si>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</si>
  <si>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</si>
  <si>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</si>
  <si>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</si>
  <si>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</si>
  <si>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</si>
  <si>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</si>
  <si>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</si>
  <si>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</si>
  <si>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</si>
  <si>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</si>
  <si>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март, декабрь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</si>
  <si>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</si>
  <si>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</si>
  <si>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</si>
  <si>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</si>
  <si>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</si>
  <si>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</si>
  <si>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</si>
  <si>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</si>
  <si>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</si>
  <si>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</si>
  <si>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</si>
  <si>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</si>
  <si>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5 по ул. Строительная за 2016 год</t>
  </si>
  <si>
    <t xml:space="preserve"> январь</t>
  </si>
  <si>
    <t>фев, мар, июл</t>
  </si>
  <si>
    <t>февраль, декабрь</t>
  </si>
  <si>
    <t>12 | 1</t>
  </si>
  <si>
    <t>4,25 | 1</t>
  </si>
  <si>
    <t>1,6 | 24</t>
  </si>
  <si>
    <t>0,5 | 18</t>
  </si>
  <si>
    <t>1,1 | 3</t>
  </si>
  <si>
    <t>59 | 1</t>
  </si>
  <si>
    <t>1,5 | 1</t>
  </si>
  <si>
    <t>42,24 | 249</t>
  </si>
  <si>
    <t>42,24 | 24</t>
  </si>
  <si>
    <t>6,8 | 1</t>
  </si>
  <si>
    <t>42,24 | 2</t>
  </si>
  <si>
    <t>599 | 28</t>
  </si>
  <si>
    <t>299,5 | 22</t>
  </si>
  <si>
    <t>0,10782 | 6</t>
  </si>
  <si>
    <t>5,99 | 40</t>
  </si>
  <si>
    <t>5,99 | 10</t>
  </si>
  <si>
    <t>5,99 | 12</t>
  </si>
  <si>
    <t>599 | 32</t>
  </si>
  <si>
    <t>299,5 | 8</t>
  </si>
  <si>
    <t>0,99 | 1</t>
  </si>
  <si>
    <t>80 | 2</t>
  </si>
  <si>
    <t>1 | 122</t>
  </si>
  <si>
    <t>42 | 24</t>
  </si>
  <si>
    <t>2 | 5</t>
  </si>
  <si>
    <t>апрель, декабрь</t>
  </si>
  <si>
    <t>599 | 74</t>
  </si>
  <si>
    <t>42 | 27</t>
  </si>
  <si>
    <t>1 | 127</t>
  </si>
  <si>
    <t>479 | 77</t>
  </si>
  <si>
    <t>479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</si>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</sst>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50490.3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194063.21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185685.52000000002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185685.52000000002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185685.52000000002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55346.64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220375.06017067746</v>
      </c>
      <c r="G28" s="18">
        <f>и_ср_начисл-и_ср_стоимость_факт</f>
        <v>-26311.85017067747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106601.26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118224.59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89.267313762692964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129462.02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120603.48999999999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62016.7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211248.41999999998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211248.41999999998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284.96279312614922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3038.84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2850.6899999999996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2892.35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3038.84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3038.84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197.38153703794154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34395.899999999994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33438.789999999994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25124.240000000002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35593.21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35593.21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496.99825416889519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35126.379999999997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33506.840000000004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28191.3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35126.379999999997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35126.379999999997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11706.837111021612</v>
      </c>
      <c r="F6" s="40"/>
      <c r="I6" s="27">
        <f>E6/1.18</f>
        <v>9921.0483991708588</v>
      </c>
      <c r="J6" s="29">
        <f>[1]сумма!$Q$6</f>
        <v>12959.079134999998</v>
      </c>
      <c r="K6" s="29">
        <f>J6-I6</f>
        <v>3038.0307358291393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173.93875343952527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</v>
      </c>
      <c r="E8" s="48">
        <v>173.93875343952527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304.22243100033285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2.4575999999999998</v>
      </c>
      <c r="E25" s="48">
        <v>304.22243100033285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5834.5767159879488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64.63</v>
      </c>
      <c r="E37" s="35">
        <v>5834.5767159879488</v>
      </c>
      <c r="F37" s="33" t="s">
        <v>736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3083.8074736529952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0.98</v>
      </c>
      <c r="E43" s="48">
        <v>900.98528556919712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6.0380000000000003</v>
      </c>
      <c r="E44" s="48">
        <v>512.20281715054261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38</v>
      </c>
      <c r="E45" s="48">
        <v>1626.2229598848637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44.396411048391919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304.33004417012427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2.4575999999999998</v>
      </c>
      <c r="E101" s="35">
        <v>304.33004417012427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81.55882568302755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7.6799999999999993E-2</v>
      </c>
      <c r="E106" s="56">
        <v>81.55882568302755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1924.4028670876573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7.6799999999999993E-2</v>
      </c>
      <c r="E120" s="56">
        <v>83.017581984644551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1630.7902974941671</v>
      </c>
      <c r="F130" s="49" t="s">
        <v>757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25432.61101275494</v>
      </c>
      <c r="F197" s="75"/>
      <c r="I197" s="27">
        <f>E197/1.18</f>
        <v>21553.060180300799</v>
      </c>
      <c r="J197" s="29">
        <f>[1]сумма!$Q$11</f>
        <v>31082.599499999997</v>
      </c>
      <c r="K197" s="29">
        <f>J197-I197</f>
        <v>9529.5393196991972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25432.61101275494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0.46079999999999993</v>
      </c>
      <c r="E199" s="35">
        <v>1814.597183060587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4.8600000000000021</v>
      </c>
      <c r="E200" s="35">
        <v>7663.6360156390883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28.64</v>
      </c>
      <c r="E211" s="35">
        <v>10560.773858725855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738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6983.0420713085259</v>
      </c>
      <c r="F266" s="75"/>
      <c r="I266" s="27">
        <f>E266/1.18</f>
        <v>5917.8322638207846</v>
      </c>
      <c r="J266" s="29">
        <f>[1]сумма!$Q$15</f>
        <v>14033.079052204816</v>
      </c>
      <c r="K266" s="29">
        <f>J266-I266</f>
        <v>8115.2467883840309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6983.0420713085259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0.12180000000000002</v>
      </c>
      <c r="E268" s="35">
        <v>249.43537055763642</v>
      </c>
      <c r="F268" s="33" t="s">
        <v>758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758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2</v>
      </c>
      <c r="E270" s="35">
        <v>382.43329140096074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1</v>
      </c>
      <c r="E282" s="35">
        <v>1209.9426960403521</v>
      </c>
      <c r="F282" s="33" t="s">
        <v>736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4</v>
      </c>
      <c r="E293" s="35">
        <v>580.46762389599883</v>
      </c>
      <c r="F293" s="33" t="s">
        <v>742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5</v>
      </c>
      <c r="E299" s="35">
        <v>47.048759174427424</v>
      </c>
      <c r="F299" s="33" t="s">
        <v>736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>
        <v>3</v>
      </c>
      <c r="E301" s="35">
        <v>155.71314335119115</v>
      </c>
      <c r="F301" s="33" t="s">
        <v>742</v>
      </c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3</v>
      </c>
      <c r="E319" s="35">
        <v>1468.632400632755</v>
      </c>
      <c r="F319" s="33" t="s">
        <v>759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577.66964770371646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243.10192645950301</v>
      </c>
      <c r="F322" s="33" t="s">
        <v>736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55.020620877873341</v>
      </c>
      <c r="F328" s="33" t="s">
        <v>742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>
        <v>1</v>
      </c>
      <c r="E330" s="35">
        <v>451.34458037878051</v>
      </c>
      <c r="F330" s="33" t="s">
        <v>742</v>
      </c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747.55037289435518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1</v>
      </c>
      <c r="E334" s="35">
        <v>68.906591577551083</v>
      </c>
      <c r="F334" s="33" t="s">
        <v>742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</v>
      </c>
      <c r="E335" s="35">
        <v>49.852634341203292</v>
      </c>
      <c r="F335" s="33" t="s">
        <v>736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2</v>
      </c>
      <c r="E337" s="35">
        <v>282.43674262700398</v>
      </c>
      <c r="F337" s="33" t="s">
        <v>736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29899.147438696076</v>
      </c>
      <c r="F338" s="75"/>
      <c r="I338" s="27">
        <f>E338/1.18</f>
        <v>25338.260541267864</v>
      </c>
      <c r="J338" s="29">
        <f>[1]сумма!$Q$17</f>
        <v>27117.06</v>
      </c>
      <c r="K338" s="29">
        <f>J338-I338</f>
        <v>1778.7994587321373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29899.147438696076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760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761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762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763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764</v>
      </c>
      <c r="E345" s="84">
        <v>7.8677184136390759</v>
      </c>
      <c r="F345" s="49" t="s">
        <v>744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765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766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23859.190885888736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5254.8945651412278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769</v>
      </c>
      <c r="E353" s="84">
        <v>77.995634061045124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770</v>
      </c>
      <c r="E354" s="48">
        <v>198.41477105763954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80821.107407675736</v>
      </c>
      <c r="F355" s="75"/>
      <c r="I355" s="27">
        <f>E355/1.18</f>
        <v>68492.463904809949</v>
      </c>
      <c r="J355" s="29">
        <f>[1]сумма!$Q$19</f>
        <v>27334.060541112922</v>
      </c>
      <c r="K355" s="29">
        <f>J355-I355</f>
        <v>-41158.403363697027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44762.843786045683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746</v>
      </c>
      <c r="E357" s="89">
        <v>79.896800060693479</v>
      </c>
      <c r="F357" s="49" t="s">
        <v>747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771</v>
      </c>
      <c r="E358" s="89">
        <v>8852.4626163625908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772</v>
      </c>
      <c r="E359" s="89">
        <v>15217.315285789082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773</v>
      </c>
      <c r="E360" s="89">
        <v>164.25356815829787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774</v>
      </c>
      <c r="E361" s="89">
        <v>358.33783588166597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775</v>
      </c>
      <c r="E362" s="89">
        <v>396.49474558703918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776</v>
      </c>
      <c r="E364" s="89">
        <v>1145.398708203234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777</v>
      </c>
      <c r="E365" s="89">
        <v>5774.0563672716153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778</v>
      </c>
      <c r="E366" s="89">
        <v>5573.8839144407166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779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779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780</v>
      </c>
      <c r="E369" s="89">
        <v>1299.7040366652589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781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782</v>
      </c>
      <c r="E371" s="89">
        <v>3148.4265515685902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783</v>
      </c>
      <c r="E372" s="89">
        <v>1168.1409580858199</v>
      </c>
      <c r="F372" s="49" t="s">
        <v>784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36058.26362163006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785</v>
      </c>
      <c r="E375" s="93">
        <v>13087.48325735284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786</v>
      </c>
      <c r="E377" s="95">
        <v>640.6690278437618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787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788</v>
      </c>
      <c r="E379" s="95">
        <v>10471.670154138563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789</v>
      </c>
      <c r="E380" s="95">
        <v>3666.3926518124067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789</v>
      </c>
      <c r="E382" s="95">
        <v>665.0214553841688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789</v>
      </c>
      <c r="E383" s="95">
        <v>335.8128748435463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790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13484.408455619045</v>
      </c>
      <c r="F386" s="75"/>
      <c r="I386" s="27">
        <f>E386/1.18</f>
        <v>11427.464792897495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13484.408455619045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7691.4360845018709</v>
      </c>
      <c r="F388" s="75"/>
      <c r="I388" s="27">
        <f>E388/1.18</f>
        <v>6518.1661733066703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7691.4360845018709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42763.200170677439</v>
      </c>
      <c r="F390" s="75"/>
      <c r="I390" s="27">
        <f>E390/1.18</f>
        <v>36240.000144641897</v>
      </c>
      <c r="J390" s="27">
        <f>SUM(I6:I390)</f>
        <v>186758.50355665787</v>
      </c>
      <c r="K390" s="27">
        <f>J390*1.01330668353499*1.18</f>
        <v>223307.49503592646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42763.200170677439</v>
      </c>
      <c r="F391" s="49" t="s">
        <v>731</v>
      </c>
      <c r="I391" s="27">
        <f>E6+E197+E232+E266+E338+E355+E386+E388+E390</f>
        <v>220375.03419685629</v>
      </c>
      <c r="J391" s="27">
        <f>I391-K391</f>
        <v>-118788.74204186545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2017-05-18T02:27:40Z</dcterms:modified>
</cp:coreProperties>
</file>